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150" yWindow="10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5" i="100" s="1"/>
  <c r="D27" i="100"/>
  <c r="D26" i="100"/>
  <c r="D24" i="100"/>
  <c r="D22" i="100" l="1"/>
  <c r="A9" i="96"/>
  <c r="A6" i="96"/>
  <c r="Q26" i="96" l="1"/>
  <c r="D19" i="100" l="1"/>
  <c r="D9" i="100" l="1"/>
  <c r="D20" i="100"/>
  <c r="D21" i="100" s="1"/>
  <c r="A14" i="100"/>
  <c r="A10" i="100"/>
  <c r="A9" i="100"/>
</calcChain>
</file>

<file path=xl/sharedStrings.xml><?xml version="1.0" encoding="utf-8"?>
<sst xmlns="http://schemas.openxmlformats.org/spreadsheetml/2006/main" count="162" uniqueCount="102">
  <si>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</si>
  <si>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</si>
  <si>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</si>
  <si>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</si>
  <si>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</si>
  <si>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</si>
  <si>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</si>
  <si>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</si>
  <si>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</si>
  <si>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</si>
  <si>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</si>
  <si>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</si>
  <si>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</si>
  <si>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</si>
  <si>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</si>
  <si>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</si>
  <si>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</si>
  <si>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</si>
  <si>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</si>
  <si>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</si>
  <si>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</si>
  <si>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</si>
  <si>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</si>
  <si>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</si>
  <si>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</si>
  <si>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</si>
  <si>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</si>
  <si>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</si>
  <si>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</si>
  <si>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</si>
  <si>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</si>
  <si>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</si>
  <si>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</si>
  <si>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</si>
  <si>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</si>
  <si>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</si>
  <si>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</si>
  <si>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</si>
  <si>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</si>
  <si>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</si>
  <si>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</si>
  <si>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</si>
  <si>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</si>
  <si>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</si>
  <si>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</si>
  <si>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</si>
  <si>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</si>
  <si>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</si>
  <si>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</si>
  <si>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</si>
  <si>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</si>
  <si>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</si>
  <si>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</si>
  <si>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</si>
  <si>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</si>
  <si>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</si>
  <si>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</si>
  <si>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</si>
  <si>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</si>
  <si>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</si>
  <si>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</si>
  <si>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</si>
  <si>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</si>
  <si>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</si>
  <si>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Идентификатор инвестиционного проекта: </t>
  </si>
  <si>
    <t xml:space="preserve">Наименование инвестиционного проекта: </t>
  </si>
  <si>
    <t>УНЦ ВЛ 0,4-750 кВ на строительно-монтажные работы без опор и провода</t>
  </si>
  <si>
    <t xml:space="preserve"> 1 км</t>
  </si>
  <si>
    <t>Л1-04-1</t>
  </si>
  <si>
    <t>УНЦ опор ВЛ 0,4-750 кВ</t>
  </si>
  <si>
    <t>Л3-04-1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</si>
  <si>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</si>
  <si>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</si>
  <si>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</si>
  <si>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</si>
  <si>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</si>
  <si>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>Протяженность, км: менее 30</t>
  </si>
  <si>
    <t>П3-16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</si>
  <si>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</si>
  <si>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 xml:space="preserve"> K_Che326</t>
  </si>
  <si>
    <t>Сечение фазного провода, мм2: 185</t>
  </si>
  <si>
    <t>Л5-05</t>
  </si>
  <si>
    <t>K_Che326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</si>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</sst>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10" xfId="0" applyFill="1" applyBorder="1" applyAlignment="1">
      <alignment vertical="center"/>
    </xf>
    <xf numFmtId="2" fontId="0" fillId="0" borderId="10" xfId="0" applyNumberFormat="1" applyFill="1" applyBorder="1" applyAlignment="1">
      <alignment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70" zoomScaleNormal="70" zoomScaleSheetLayoutView="70" workbookViewId="0">
      <selection activeCell="C17" sqref="C17:I17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8" t="s">
        <v>12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0"/>
      <c r="P2" s="10"/>
      <c r="Q2" s="14"/>
    </row>
    <row r="3" spans="1:17" ht="22.5" customHeight="1" x14ac:dyDescent="0.3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11"/>
    </row>
    <row r="4" spans="1:17" ht="22.5" customHeight="1" x14ac:dyDescent="0.25">
      <c r="A4" s="80" t="s">
        <v>45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11"/>
    </row>
    <row r="5" spans="1:17" ht="22.5" customHeight="1" x14ac:dyDescent="0.25">
      <c r="A5" s="80" t="s">
        <v>46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ht="22.5" customHeight="1" x14ac:dyDescent="0.25">
      <c r="A6" s="80" t="str">
        <f>т6!A8</f>
        <v>Год раскрытия информации:  2022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1"/>
    </row>
    <row r="7" spans="1:17" ht="15.75" customHeight="1" x14ac:dyDescent="0.25">
      <c r="A7" s="76" t="s">
        <v>65</v>
      </c>
      <c r="B7" s="76"/>
      <c r="C7" s="76"/>
      <c r="D7" s="65"/>
      <c r="E7" s="81" t="s">
        <v>78</v>
      </c>
      <c r="F7" s="81"/>
      <c r="G7" s="81"/>
      <c r="H7" s="81"/>
      <c r="I7" s="81"/>
      <c r="J7" s="81"/>
      <c r="K7" s="81"/>
      <c r="L7" s="64"/>
      <c r="M7" s="64"/>
      <c r="N7" s="64"/>
      <c r="O7" s="64"/>
      <c r="P7" s="64"/>
    </row>
    <row r="8" spans="1:17" ht="15.75" customHeight="1" x14ac:dyDescent="0.25">
      <c r="A8" s="76" t="s">
        <v>64</v>
      </c>
      <c r="B8" s="76"/>
      <c r="C8" s="76"/>
      <c r="D8" s="76"/>
      <c r="E8" s="64"/>
      <c r="F8" s="64"/>
      <c r="G8" s="64"/>
      <c r="H8" s="64" t="s">
        <v>79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7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77" t="s">
        <v>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7" x14ac:dyDescent="0.25">
      <c r="A11" s="77" t="s">
        <v>43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83" t="s">
        <v>44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5" spans="1:17" s="54" customFormat="1" x14ac:dyDescent="0.25">
      <c r="A15" s="84" t="s">
        <v>53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</row>
    <row r="16" spans="1:17" s="54" customFormat="1" x14ac:dyDescent="0.25">
      <c r="A16" s="82" t="s">
        <v>0</v>
      </c>
      <c r="B16" s="82" t="s">
        <v>1</v>
      </c>
      <c r="C16" s="82" t="s">
        <v>7</v>
      </c>
      <c r="D16" s="82"/>
      <c r="E16" s="82"/>
      <c r="F16" s="82"/>
      <c r="G16" s="82"/>
      <c r="H16" s="82"/>
      <c r="I16" s="82"/>
      <c r="J16" s="82" t="s">
        <v>1</v>
      </c>
      <c r="K16" s="82" t="s">
        <v>8</v>
      </c>
      <c r="L16" s="82"/>
      <c r="M16" s="82"/>
      <c r="N16" s="82"/>
      <c r="O16" s="82"/>
      <c r="P16" s="82"/>
      <c r="Q16" s="82"/>
    </row>
    <row r="17" spans="1:19" s="54" customFormat="1" x14ac:dyDescent="0.25">
      <c r="A17" s="82"/>
      <c r="B17" s="82"/>
      <c r="C17" s="82" t="s">
        <v>52</v>
      </c>
      <c r="D17" s="82"/>
      <c r="E17" s="82"/>
      <c r="F17" s="82"/>
      <c r="G17" s="82"/>
      <c r="H17" s="82"/>
      <c r="I17" s="82"/>
      <c r="J17" s="82"/>
      <c r="K17" s="82" t="s">
        <v>54</v>
      </c>
      <c r="L17" s="82" t="s">
        <v>52</v>
      </c>
      <c r="M17" s="82"/>
      <c r="N17" s="82"/>
      <c r="O17" s="82"/>
      <c r="P17" s="82"/>
      <c r="Q17" s="82"/>
    </row>
    <row r="18" spans="1:19" s="54" customFormat="1" x14ac:dyDescent="0.25">
      <c r="A18" s="82"/>
      <c r="B18" s="82"/>
      <c r="C18" s="82" t="s">
        <v>4</v>
      </c>
      <c r="D18" s="82"/>
      <c r="E18" s="82"/>
      <c r="F18" s="82"/>
      <c r="G18" s="82" t="s">
        <v>20</v>
      </c>
      <c r="H18" s="82"/>
      <c r="I18" s="82"/>
      <c r="J18" s="82"/>
      <c r="K18" s="82" t="s">
        <v>55</v>
      </c>
      <c r="L18" s="82"/>
      <c r="M18" s="82"/>
      <c r="N18" s="82"/>
      <c r="O18" s="82" t="s">
        <v>20</v>
      </c>
      <c r="P18" s="82"/>
      <c r="Q18" s="82"/>
    </row>
    <row r="19" spans="1:19" s="54" customFormat="1" ht="90" x14ac:dyDescent="0.25">
      <c r="A19" s="82"/>
      <c r="B19" s="82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82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66</v>
      </c>
      <c r="C21" s="56">
        <v>110</v>
      </c>
      <c r="D21" s="55" t="s">
        <v>63</v>
      </c>
      <c r="E21" s="57">
        <v>10.5</v>
      </c>
      <c r="F21" s="55" t="s">
        <v>67</v>
      </c>
      <c r="G21" s="55" t="s">
        <v>68</v>
      </c>
      <c r="H21" s="66">
        <v>2267</v>
      </c>
      <c r="I21" s="66">
        <v>56414.3</v>
      </c>
      <c r="J21" s="56" t="s">
        <v>66</v>
      </c>
      <c r="K21" s="55">
        <v>110</v>
      </c>
      <c r="L21" s="57" t="s">
        <v>63</v>
      </c>
      <c r="M21" s="55">
        <v>10.5</v>
      </c>
      <c r="N21" s="55" t="s">
        <v>67</v>
      </c>
      <c r="O21" s="58" t="s">
        <v>68</v>
      </c>
      <c r="P21" s="68">
        <v>2267</v>
      </c>
      <c r="Q21" s="70">
        <v>56414.3</v>
      </c>
      <c r="R21" s="69">
        <v>2.37</v>
      </c>
    </row>
    <row r="22" spans="1:19" s="54" customFormat="1" ht="37.5" customHeight="1" x14ac:dyDescent="0.25">
      <c r="A22" s="55">
        <v>2</v>
      </c>
      <c r="B22" s="55" t="s">
        <v>69</v>
      </c>
      <c r="C22" s="56">
        <v>110</v>
      </c>
      <c r="D22" s="55" t="s">
        <v>63</v>
      </c>
      <c r="E22" s="57">
        <v>10.5</v>
      </c>
      <c r="F22" s="55" t="s">
        <v>67</v>
      </c>
      <c r="G22" s="55" t="s">
        <v>70</v>
      </c>
      <c r="H22" s="66">
        <v>1944</v>
      </c>
      <c r="I22" s="66">
        <v>21228.48</v>
      </c>
      <c r="J22" s="56" t="s">
        <v>69</v>
      </c>
      <c r="K22" s="55">
        <v>110</v>
      </c>
      <c r="L22" s="57" t="s">
        <v>63</v>
      </c>
      <c r="M22" s="55">
        <v>10.5</v>
      </c>
      <c r="N22" s="55" t="s">
        <v>67</v>
      </c>
      <c r="O22" s="58" t="s">
        <v>70</v>
      </c>
      <c r="P22" s="68">
        <v>1944</v>
      </c>
      <c r="Q22" s="70">
        <v>21228.48</v>
      </c>
      <c r="R22" s="69">
        <v>1.04</v>
      </c>
    </row>
    <row r="23" spans="1:19" s="54" customFormat="1" ht="37.5" customHeight="1" x14ac:dyDescent="0.25">
      <c r="A23" s="55">
        <v>3</v>
      </c>
      <c r="B23" s="55" t="s">
        <v>71</v>
      </c>
      <c r="C23" s="56">
        <v>110</v>
      </c>
      <c r="D23" s="55" t="s">
        <v>80</v>
      </c>
      <c r="E23" s="57">
        <v>10.5</v>
      </c>
      <c r="F23" s="55" t="s">
        <v>67</v>
      </c>
      <c r="G23" s="55" t="s">
        <v>81</v>
      </c>
      <c r="H23" s="66">
        <v>716</v>
      </c>
      <c r="I23" s="66">
        <v>7818.72</v>
      </c>
      <c r="J23" s="56" t="s">
        <v>71</v>
      </c>
      <c r="K23" s="55">
        <v>110</v>
      </c>
      <c r="L23" s="57" t="s">
        <v>80</v>
      </c>
      <c r="M23" s="55">
        <v>10.5</v>
      </c>
      <c r="N23" s="55" t="s">
        <v>67</v>
      </c>
      <c r="O23" s="58" t="s">
        <v>81</v>
      </c>
      <c r="P23" s="68">
        <v>716</v>
      </c>
      <c r="Q23" s="70">
        <v>7818.72</v>
      </c>
      <c r="R23" s="69">
        <v>1.04</v>
      </c>
    </row>
    <row r="24" spans="1:19" s="67" customFormat="1" ht="37.5" customHeight="1" x14ac:dyDescent="0.25">
      <c r="A24" s="55">
        <v>4</v>
      </c>
      <c r="B24" s="55" t="s">
        <v>72</v>
      </c>
      <c r="C24" s="55" t="s">
        <v>19</v>
      </c>
      <c r="D24" s="55" t="s">
        <v>73</v>
      </c>
      <c r="E24" s="55">
        <v>10.5</v>
      </c>
      <c r="F24" s="55" t="s">
        <v>67</v>
      </c>
      <c r="G24" s="55" t="s">
        <v>74</v>
      </c>
      <c r="H24" s="55">
        <v>669</v>
      </c>
      <c r="I24" s="55">
        <v>7305.48</v>
      </c>
      <c r="J24" s="56" t="s">
        <v>72</v>
      </c>
      <c r="K24" s="55" t="s">
        <v>19</v>
      </c>
      <c r="L24" s="57" t="s">
        <v>73</v>
      </c>
      <c r="M24" s="55">
        <v>10.5</v>
      </c>
      <c r="N24" s="55" t="s">
        <v>67</v>
      </c>
      <c r="O24" s="58" t="s">
        <v>74</v>
      </c>
      <c r="P24" s="68">
        <v>669</v>
      </c>
      <c r="Q24" s="70">
        <v>7305.48</v>
      </c>
      <c r="R24" s="69">
        <v>1.04</v>
      </c>
    </row>
    <row r="25" spans="1:19" s="67" customFormat="1" ht="37.5" customHeight="1" x14ac:dyDescent="0.25">
      <c r="A25" s="55">
        <v>5</v>
      </c>
      <c r="B25" s="55" t="s">
        <v>75</v>
      </c>
      <c r="C25" s="55">
        <v>110</v>
      </c>
      <c r="D25" s="55" t="s">
        <v>76</v>
      </c>
      <c r="E25" s="55">
        <v>1</v>
      </c>
      <c r="F25" s="55" t="s">
        <v>59</v>
      </c>
      <c r="G25" s="55" t="s">
        <v>77</v>
      </c>
      <c r="H25" s="55">
        <v>5940</v>
      </c>
      <c r="I25" s="55">
        <v>5940</v>
      </c>
      <c r="J25" s="56" t="s">
        <v>75</v>
      </c>
      <c r="K25" s="55">
        <v>110</v>
      </c>
      <c r="L25" s="57" t="s">
        <v>76</v>
      </c>
      <c r="M25" s="55">
        <v>1</v>
      </c>
      <c r="N25" s="55" t="s">
        <v>59</v>
      </c>
      <c r="O25" s="58" t="s">
        <v>77</v>
      </c>
      <c r="P25" s="68">
        <v>5940</v>
      </c>
      <c r="Q25" s="71">
        <v>5940</v>
      </c>
      <c r="R25" s="69">
        <v>1</v>
      </c>
    </row>
    <row r="26" spans="1:19" s="54" customFormat="1" ht="57.75" customHeight="1" x14ac:dyDescent="0.25">
      <c r="A26" s="55" t="s">
        <v>60</v>
      </c>
      <c r="B26" s="55" t="s">
        <v>61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5940</v>
      </c>
      <c r="J26" s="56" t="s">
        <v>61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3">
        <f>Q25</f>
        <v>5940</v>
      </c>
      <c r="R26" s="54" t="s">
        <v>62</v>
      </c>
      <c r="S26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E24" sqref="E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8" t="s">
        <v>12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10"/>
      <c r="P4" s="10"/>
      <c r="Q4" s="14"/>
    </row>
    <row r="5" spans="1:17" ht="22.5" customHeight="1" x14ac:dyDescent="0.3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11"/>
    </row>
    <row r="6" spans="1:17" x14ac:dyDescent="0.25">
      <c r="A6" s="80" t="s">
        <v>45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1"/>
    </row>
    <row r="7" spans="1:17" x14ac:dyDescent="0.25">
      <c r="A7" s="80" t="s">
        <v>46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11"/>
    </row>
    <row r="8" spans="1:17" x14ac:dyDescent="0.25">
      <c r="A8" s="80" t="s">
        <v>83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11"/>
    </row>
    <row r="9" spans="1:17" ht="25.5" customHeight="1" x14ac:dyDescent="0.25">
      <c r="A9" s="77" t="str">
        <f>т4!A7</f>
        <v xml:space="preserve">Наименование инвестиционного проекта: </v>
      </c>
      <c r="B9" s="77"/>
      <c r="C9" s="77"/>
      <c r="D9" s="81" t="str">
        <f>т4!E7</f>
        <v xml:space="preserve">Разработка проектно-сметной документации по реконструкции ВЛ-110 кВ Гудермес - Гудермес-Сити; ВЛ 110кВ Гудермес-Сити - Гудермес-Тяговая I цепь </v>
      </c>
      <c r="E9" s="81"/>
      <c r="F9" s="81"/>
      <c r="G9" s="81"/>
      <c r="H9" s="81"/>
      <c r="I9" s="81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7" t="str">
        <f>т4!A8</f>
        <v xml:space="preserve">Идентификатор инвестиционного проекта: </v>
      </c>
      <c r="B10" s="77"/>
      <c r="C10" s="77"/>
      <c r="D10" s="64" t="s">
        <v>82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83" t="s">
        <v>84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tr">
        <f>т4!A12</f>
        <v>Тип инвестиционного проекта:  Реконструкция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</row>
    <row r="16" spans="1:17" ht="47.25" customHeight="1" x14ac:dyDescent="0.25">
      <c r="A16" s="90" t="s">
        <v>16</v>
      </c>
      <c r="B16" s="91"/>
      <c r="C16" s="91"/>
      <c r="D16" s="92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5940</v>
      </c>
      <c r="D19" s="20">
        <f>т4!Q25</f>
        <v>5940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1188</v>
      </c>
      <c r="D20" s="21">
        <f>D19*20%</f>
        <v>1188</v>
      </c>
      <c r="E20" s="25"/>
      <c r="F20" s="86" t="s">
        <v>25</v>
      </c>
      <c r="G20" s="87"/>
      <c r="H20" s="87"/>
      <c r="I20" s="87"/>
      <c r="J20" s="87"/>
      <c r="K20" s="87"/>
      <c r="L20" s="87"/>
      <c r="M20" s="87"/>
      <c r="N20" s="87"/>
      <c r="O20" s="88"/>
    </row>
    <row r="21" spans="1:16" ht="111.75" x14ac:dyDescent="0.25">
      <c r="A21" s="12">
        <v>3</v>
      </c>
      <c r="B21" s="19" t="s">
        <v>32</v>
      </c>
      <c r="C21" s="20">
        <v>7128</v>
      </c>
      <c r="D21" s="21">
        <f>D19+D20</f>
        <v>7128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8730.266403130272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9175.5259368000097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97">
        <v>105.10035646544816</v>
      </c>
      <c r="K22" s="72">
        <v>104.90017622301767</v>
      </c>
      <c r="L22" s="98">
        <v>104.70002730372529</v>
      </c>
      <c r="M22" s="98">
        <v>104.70002730372529</v>
      </c>
      <c r="N22" s="98">
        <v>104.70002730372529</v>
      </c>
      <c r="O22" s="98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7128</v>
      </c>
      <c r="D24" s="98">
        <f>D21-D23</f>
        <v>7128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4296.2204029926497</v>
      </c>
      <c r="D25" s="98">
        <f>SUM(D26:D36)</f>
        <v>9380.0040059999992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9" t="s">
        <v>85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9" t="s">
        <v>86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9" t="s">
        <v>87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9" t="s">
        <v>88</v>
      </c>
      <c r="C29" s="20">
        <v>4296.2204029926497</v>
      </c>
      <c r="D29" s="20">
        <f>VLOOKUP($D$10,'[1]Формат ИПР'!$D:$DG,72,0)*1000</f>
        <v>0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9" t="s">
        <v>89</v>
      </c>
      <c r="C30" s="20">
        <v>0</v>
      </c>
      <c r="D30" s="20">
        <f>VLOOKUP($D$10,'[1]Формат ИПР'!$D:$DG,74,0)*1000</f>
        <v>9380.0040059999992</v>
      </c>
      <c r="E30" s="41"/>
      <c r="F30" s="27"/>
      <c r="G30" s="27"/>
      <c r="H30" s="27"/>
      <c r="I30" s="27"/>
    </row>
    <row r="31" spans="1:16" ht="16.5" x14ac:dyDescent="0.25">
      <c r="A31" s="12" t="s">
        <v>90</v>
      </c>
      <c r="B31" s="99" t="s">
        <v>91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92</v>
      </c>
      <c r="B32" s="99" t="s">
        <v>93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94</v>
      </c>
      <c r="B33" s="99" t="s">
        <v>95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96</v>
      </c>
      <c r="B34" s="99" t="s">
        <v>97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98</v>
      </c>
      <c r="B35" s="99" t="s">
        <v>99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100</v>
      </c>
      <c r="B36" s="99" t="s">
        <v>101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4"/>
      <c r="D37" s="94"/>
      <c r="E37" s="95"/>
      <c r="F37" s="95"/>
      <c r="G37" s="95"/>
    </row>
    <row r="38" spans="1:16" ht="18" x14ac:dyDescent="0.25">
      <c r="A38" s="96" t="s">
        <v>37</v>
      </c>
      <c r="B38" s="96"/>
      <c r="C38" s="96"/>
      <c r="D38" s="96"/>
      <c r="E38" s="96"/>
      <c r="F38" s="96"/>
      <c r="G38" s="96"/>
    </row>
    <row r="39" spans="1:16" x14ac:dyDescent="0.25">
      <c r="A39" s="93" t="s">
        <v>38</v>
      </c>
      <c r="B39" s="93"/>
      <c r="C39" s="93"/>
      <c r="D39" s="93"/>
      <c r="E39" s="93"/>
      <c r="F39" s="93"/>
      <c r="G39" s="93"/>
    </row>
    <row r="40" spans="1:16" x14ac:dyDescent="0.25">
      <c r="A40" s="93" t="s">
        <v>39</v>
      </c>
      <c r="B40" s="93"/>
      <c r="C40" s="93"/>
      <c r="D40" s="93"/>
      <c r="E40" s="93"/>
      <c r="F40" s="93"/>
      <c r="G40" s="93"/>
      <c r="H40" s="25" t="s">
        <v>14</v>
      </c>
    </row>
    <row r="41" spans="1:16" x14ac:dyDescent="0.25">
      <c r="A41" s="93" t="s">
        <v>40</v>
      </c>
      <c r="B41" s="93"/>
      <c r="C41" s="93"/>
      <c r="D41" s="93"/>
      <c r="E41" s="93"/>
      <c r="F41" s="93"/>
      <c r="G41" s="93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3"/>
      <c r="B42" s="93"/>
      <c r="C42" s="93"/>
      <c r="D42" s="93"/>
      <c r="E42" s="93"/>
      <c r="F42" s="93"/>
      <c r="G42" s="93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9" t="s">
        <v>41</v>
      </c>
      <c r="B43" s="89"/>
      <c r="C43" s="89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9" t="s">
        <v>30</v>
      </c>
      <c r="B46" s="89"/>
      <c r="C46" s="89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2022-03-29T08:16:09Z</dcterms:modified>
</cp:coreProperties>
</file>